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2760" windowWidth="15060" windowHeight="12765" tabRatio="426" activeTab="0"/>
  </bookViews>
  <sheets>
    <sheet name="Travel Reimb" sheetId="1" r:id="rId1"/>
  </sheets>
  <definedNames>
    <definedName name="City__State" localSheetId="0">#REF!</definedName>
    <definedName name="City__State">#REF!</definedName>
    <definedName name="LodgingRate" localSheetId="0">'Travel Reimb'!$H$8</definedName>
    <definedName name="LodgingRate">#REF!</definedName>
    <definedName name="MealRate" localSheetId="0">'Travel Reimb'!$H$9</definedName>
    <definedName name="MealRate">#REF!</definedName>
    <definedName name="_xlnm.Print_Area" localSheetId="0">'Travel Reimb'!$A$1:$J$56</definedName>
  </definedNames>
  <calcPr fullCalcOnLoad="1"/>
</workbook>
</file>

<file path=xl/sharedStrings.xml><?xml version="1.0" encoding="utf-8"?>
<sst xmlns="http://schemas.openxmlformats.org/spreadsheetml/2006/main" count="136" uniqueCount="117">
  <si>
    <t>Date</t>
  </si>
  <si>
    <t>Meal Adjustment</t>
  </si>
  <si>
    <t>Comments</t>
  </si>
  <si>
    <t>Total</t>
  </si>
  <si>
    <t>Lodging</t>
  </si>
  <si>
    <t>Room Tax</t>
  </si>
  <si>
    <t>Other</t>
  </si>
  <si>
    <t>Meal Provided 
[Y,N]</t>
  </si>
  <si>
    <t xml:space="preserve">Maximum Lodging Rate: </t>
  </si>
  <si>
    <t>Employee</t>
  </si>
  <si>
    <t>Supervisor</t>
  </si>
  <si>
    <t>Health Commissioner</t>
  </si>
  <si>
    <t>Name and job title</t>
  </si>
  <si>
    <t>Meeting name</t>
  </si>
  <si>
    <t>Meeting location and address</t>
  </si>
  <si>
    <t>Meeting sponsor</t>
  </si>
  <si>
    <t>Date and time of travel start (mm/dd/yyyy hh:mm)</t>
  </si>
  <si>
    <t>Date and time of travel stop (mm/dd/yyyy hh:mm)</t>
  </si>
  <si>
    <t>**Only type in the green shaded cells.  The rest are formulated.</t>
  </si>
  <si>
    <t>APPROVALS/SIGNATURES</t>
  </si>
  <si>
    <t>Transportation</t>
  </si>
  <si>
    <t xml:space="preserve">Columbus, OH </t>
  </si>
  <si>
    <t>Atlanta, GA</t>
  </si>
  <si>
    <t>Lexington, KY</t>
  </si>
  <si>
    <t>Washington DC</t>
  </si>
  <si>
    <t>New Orleans, LA</t>
  </si>
  <si>
    <t>Richmond, VA</t>
  </si>
  <si>
    <t>Seattle, WA</t>
  </si>
  <si>
    <t xml:space="preserve">Cincinnati, OH </t>
  </si>
  <si>
    <t xml:space="preserve">Cleveland, OH </t>
  </si>
  <si>
    <t>Dayton, OH</t>
  </si>
  <si>
    <t xml:space="preserve">Medina, OH </t>
  </si>
  <si>
    <t>Youngstown, OH</t>
  </si>
  <si>
    <t xml:space="preserve">Pittsburgh, PA </t>
  </si>
  <si>
    <t xml:space="preserve">Detroit, MI </t>
  </si>
  <si>
    <t>Akron, OH</t>
  </si>
  <si>
    <t>Select the city in the drop down menu</t>
  </si>
  <si>
    <t>Dublin, OH</t>
  </si>
  <si>
    <t>Groveport, OH</t>
  </si>
  <si>
    <t>Grove City, OH</t>
  </si>
  <si>
    <t>Pickerington, OH</t>
  </si>
  <si>
    <t>Reynoldsburg, OH</t>
  </si>
  <si>
    <t>Worthington, OH</t>
  </si>
  <si>
    <t>Painesville, OH</t>
  </si>
  <si>
    <t>Strongsville, OH</t>
  </si>
  <si>
    <t>Parma, OH</t>
  </si>
  <si>
    <t xml:space="preserve">Maximum Meal Rate: </t>
  </si>
  <si>
    <t>Maximum Incidental Rate</t>
  </si>
  <si>
    <t xml:space="preserve">Airfare </t>
  </si>
  <si>
    <t xml:space="preserve">Parking </t>
  </si>
  <si>
    <t xml:space="preserve">Tolls </t>
  </si>
  <si>
    <t xml:space="preserve">Registration </t>
  </si>
  <si>
    <t>Adjusted Meal</t>
  </si>
  <si>
    <t>Max Meal</t>
  </si>
  <si>
    <t>Fiscal Officer</t>
  </si>
  <si>
    <t xml:space="preserve">Ground Transportation </t>
  </si>
  <si>
    <t>Albuquerque, NM</t>
  </si>
  <si>
    <t>Max Incidental</t>
  </si>
  <si>
    <t>Mileage (attach map)</t>
  </si>
  <si>
    <r>
      <t xml:space="preserve">**For meals, lodging &amp; incidentals, detail expenses by the </t>
    </r>
    <r>
      <rPr>
        <b/>
        <i/>
        <u val="single"/>
        <sz val="11"/>
        <color indexed="8"/>
        <rFont val="Calibri"/>
        <family val="2"/>
      </rPr>
      <t>DAY</t>
    </r>
  </si>
  <si>
    <t>Other (Detail Below)</t>
  </si>
  <si>
    <t xml:space="preserve">  (Explain other below)</t>
  </si>
  <si>
    <t xml:space="preserve">   TOTAL Other</t>
  </si>
  <si>
    <t xml:space="preserve">   TOTAL Transportation </t>
  </si>
  <si>
    <t xml:space="preserve">TOTAL Meals &amp; Incidentals </t>
  </si>
  <si>
    <t xml:space="preserve">TOTAL Lodging </t>
  </si>
  <si>
    <t xml:space="preserve">  Comments</t>
  </si>
  <si>
    <t>Total meals, lodging and other expenses</t>
  </si>
  <si>
    <t>Hours on 
Travel</t>
  </si>
  <si>
    <t>Travel Reimbursement Expenses</t>
  </si>
  <si>
    <r>
      <t xml:space="preserve">Daily lodging summary </t>
    </r>
    <r>
      <rPr>
        <b/>
        <i/>
        <sz val="12"/>
        <color indexed="8"/>
        <rFont val="Calibri"/>
        <family val="2"/>
      </rPr>
      <t>(list actual lodging and room tax rates)</t>
    </r>
  </si>
  <si>
    <t>CLAIMED</t>
  </si>
  <si>
    <t>Incidental
Max $5/day</t>
  </si>
  <si>
    <t>Meal 
Expenses</t>
  </si>
  <si>
    <t>Notes</t>
  </si>
  <si>
    <r>
      <t>Daily meal and incidental summary</t>
    </r>
    <r>
      <rPr>
        <b/>
        <i/>
        <sz val="12"/>
        <color indexed="8"/>
        <rFont val="Calibri"/>
        <family val="2"/>
      </rPr>
      <t xml:space="preserve"> (enter actual hours on travel and expenses)</t>
    </r>
  </si>
  <si>
    <t>Logan, OH</t>
  </si>
  <si>
    <t>Eastlake, OH</t>
  </si>
  <si>
    <t>Louisville, KY</t>
  </si>
  <si>
    <t>Franklin</t>
  </si>
  <si>
    <t>Lake</t>
  </si>
  <si>
    <t>Lima, OH</t>
  </si>
  <si>
    <t>Allen - Other</t>
  </si>
  <si>
    <t>Cuyahoga</t>
  </si>
  <si>
    <t>Sandusky, OH</t>
  </si>
  <si>
    <t>County</t>
  </si>
  <si>
    <t>Toledo, OH</t>
  </si>
  <si>
    <t>Lucas County - Not listed</t>
  </si>
  <si>
    <t>Bernalillo</t>
  </si>
  <si>
    <t>Charleston, WV</t>
  </si>
  <si>
    <t>Kanahwa County</t>
  </si>
  <si>
    <t>Frankfort, KY</t>
  </si>
  <si>
    <t>Erie County</t>
  </si>
  <si>
    <t>Orlando, FL</t>
  </si>
  <si>
    <t>Houston, TX</t>
  </si>
  <si>
    <t>Hocking - Other</t>
  </si>
  <si>
    <t>Medina - Other</t>
  </si>
  <si>
    <t>Franklin County</t>
  </si>
  <si>
    <t>Twinsburg, OH</t>
  </si>
  <si>
    <t>Canton City Public Health</t>
  </si>
  <si>
    <t>Summit County</t>
  </si>
  <si>
    <t>Chicago, IL</t>
  </si>
  <si>
    <t>Cook/Lake County</t>
  </si>
  <si>
    <t>Mar-Aug, $119.00</t>
  </si>
  <si>
    <t>Mahoning - Other</t>
  </si>
  <si>
    <t>Changes with different months</t>
  </si>
  <si>
    <t>Indianapolis, IN</t>
  </si>
  <si>
    <t>Durham, NC</t>
  </si>
  <si>
    <t>Durham County</t>
  </si>
  <si>
    <t>Findlay, OH</t>
  </si>
  <si>
    <t>Hancock</t>
  </si>
  <si>
    <t>Marysville, OH</t>
  </si>
  <si>
    <t>Marysville - Other</t>
  </si>
  <si>
    <t>Rates as of October 1, 2023</t>
  </si>
  <si>
    <t>Summit  - Other</t>
  </si>
  <si>
    <t>Lore City, OH</t>
  </si>
  <si>
    <t>Guernsey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</si>
</sst>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8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i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right" wrapText="1"/>
    </xf>
    <xf numFmtId="14" fontId="56" fillId="4" borderId="11" xfId="0" applyNumberFormat="1" applyFont="1" applyFill="1" applyBorder="1" applyAlignment="1" applyProtection="1">
      <alignment/>
      <protection locked="0"/>
    </xf>
    <xf numFmtId="0" fontId="56" fillId="4" borderId="12" xfId="0" applyFont="1" applyFill="1" applyBorder="1" applyAlignment="1" applyProtection="1">
      <alignment/>
      <protection locked="0"/>
    </xf>
    <xf numFmtId="2" fontId="56" fillId="33" borderId="12" xfId="0" applyNumberFormat="1" applyFont="1" applyFill="1" applyBorder="1" applyAlignment="1">
      <alignment/>
    </xf>
    <xf numFmtId="44" fontId="56" fillId="33" borderId="12" xfId="44" applyFont="1" applyFill="1" applyBorder="1" applyAlignment="1">
      <alignment/>
    </xf>
    <xf numFmtId="0" fontId="56" fillId="4" borderId="12" xfId="0" applyFont="1" applyFill="1" applyBorder="1" applyAlignment="1" applyProtection="1">
      <alignment horizontal="center"/>
      <protection locked="0"/>
    </xf>
    <xf numFmtId="44" fontId="56" fillId="33" borderId="12" xfId="0" applyNumberFormat="1" applyFont="1" applyFill="1" applyBorder="1" applyAlignment="1">
      <alignment/>
    </xf>
    <xf numFmtId="44" fontId="56" fillId="4" borderId="12" xfId="44" applyFont="1" applyFill="1" applyBorder="1" applyAlignment="1" applyProtection="1">
      <alignment/>
      <protection locked="0"/>
    </xf>
    <xf numFmtId="14" fontId="56" fillId="4" borderId="13" xfId="0" applyNumberFormat="1" applyFont="1" applyFill="1" applyBorder="1" applyAlignment="1" applyProtection="1">
      <alignment/>
      <protection locked="0"/>
    </xf>
    <xf numFmtId="0" fontId="56" fillId="4" borderId="0" xfId="0" applyFont="1" applyFill="1" applyBorder="1" applyAlignment="1" applyProtection="1">
      <alignment/>
      <protection locked="0"/>
    </xf>
    <xf numFmtId="2" fontId="56" fillId="33" borderId="0" xfId="0" applyNumberFormat="1" applyFont="1" applyFill="1" applyBorder="1" applyAlignment="1">
      <alignment/>
    </xf>
    <xf numFmtId="44" fontId="56" fillId="33" borderId="0" xfId="44" applyFont="1" applyFill="1" applyBorder="1" applyAlignment="1">
      <alignment/>
    </xf>
    <xf numFmtId="0" fontId="56" fillId="4" borderId="0" xfId="0" applyFont="1" applyFill="1" applyBorder="1" applyAlignment="1" applyProtection="1">
      <alignment horizontal="center"/>
      <protection locked="0"/>
    </xf>
    <xf numFmtId="44" fontId="56" fillId="33" borderId="0" xfId="0" applyNumberFormat="1" applyFont="1" applyFill="1" applyBorder="1" applyAlignment="1">
      <alignment/>
    </xf>
    <xf numFmtId="44" fontId="56" fillId="4" borderId="0" xfId="44" applyFont="1" applyFill="1" applyBorder="1" applyAlignment="1" applyProtection="1">
      <alignment/>
      <protection locked="0"/>
    </xf>
    <xf numFmtId="14" fontId="56" fillId="4" borderId="14" xfId="0" applyNumberFormat="1" applyFont="1" applyFill="1" applyBorder="1" applyAlignment="1" applyProtection="1">
      <alignment/>
      <protection locked="0"/>
    </xf>
    <xf numFmtId="0" fontId="56" fillId="4" borderId="10" xfId="0" applyFont="1" applyFill="1" applyBorder="1" applyAlignment="1" applyProtection="1">
      <alignment/>
      <protection locked="0"/>
    </xf>
    <xf numFmtId="2" fontId="56" fillId="33" borderId="10" xfId="0" applyNumberFormat="1" applyFont="1" applyFill="1" applyBorder="1" applyAlignment="1">
      <alignment/>
    </xf>
    <xf numFmtId="44" fontId="56" fillId="33" borderId="10" xfId="44" applyFont="1" applyFill="1" applyBorder="1" applyAlignment="1">
      <alignment/>
    </xf>
    <xf numFmtId="0" fontId="56" fillId="4" borderId="10" xfId="0" applyFont="1" applyFill="1" applyBorder="1" applyAlignment="1" applyProtection="1">
      <alignment horizontal="center"/>
      <protection locked="0"/>
    </xf>
    <xf numFmtId="44" fontId="56" fillId="33" borderId="10" xfId="0" applyNumberFormat="1" applyFont="1" applyFill="1" applyBorder="1" applyAlignment="1">
      <alignment/>
    </xf>
    <xf numFmtId="44" fontId="56" fillId="4" borderId="10" xfId="44" applyFont="1" applyFill="1" applyBorder="1" applyAlignment="1" applyProtection="1">
      <alignment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44" fontId="56" fillId="0" borderId="0" xfId="44" applyFont="1" applyAlignment="1">
      <alignment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60" fillId="0" borderId="15" xfId="0" applyFont="1" applyBorder="1" applyAlignment="1">
      <alignment/>
    </xf>
    <xf numFmtId="0" fontId="61" fillId="0" borderId="10" xfId="0" applyFont="1" applyBorder="1" applyAlignment="1">
      <alignment/>
    </xf>
    <xf numFmtId="0" fontId="54" fillId="0" borderId="10" xfId="0" applyFont="1" applyBorder="1" applyAlignment="1">
      <alignment horizontal="right"/>
    </xf>
    <xf numFmtId="0" fontId="59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1" xfId="0" applyFont="1" applyBorder="1" applyAlignment="1">
      <alignment/>
    </xf>
    <xf numFmtId="0" fontId="62" fillId="0" borderId="13" xfId="0" applyFont="1" applyBorder="1" applyAlignment="1">
      <alignment/>
    </xf>
    <xf numFmtId="44" fontId="0" fillId="4" borderId="16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59" fillId="0" borderId="0" xfId="44" applyFont="1" applyFill="1" applyBorder="1" applyAlignment="1">
      <alignment/>
    </xf>
    <xf numFmtId="44" fontId="59" fillId="4" borderId="16" xfId="44" applyFont="1" applyFill="1" applyBorder="1" applyAlignment="1">
      <alignment/>
    </xf>
    <xf numFmtId="44" fontId="59" fillId="0" borderId="0" xfId="44" applyFont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17" xfId="0" applyFont="1" applyBorder="1" applyAlignment="1">
      <alignment/>
    </xf>
    <xf numFmtId="0" fontId="55" fillId="0" borderId="0" xfId="0" applyFont="1" applyBorder="1" applyAlignment="1">
      <alignment horizontal="center" wrapText="1"/>
    </xf>
    <xf numFmtId="0" fontId="59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59" fillId="33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59" fillId="33" borderId="11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59" fillId="0" borderId="0" xfId="0" applyFont="1" applyAlignment="1">
      <alignment horizontal="right"/>
    </xf>
    <xf numFmtId="0" fontId="65" fillId="0" borderId="0" xfId="0" applyFont="1" applyAlignment="1">
      <alignment/>
    </xf>
    <xf numFmtId="0" fontId="59" fillId="0" borderId="13" xfId="0" applyFont="1" applyBorder="1" applyAlignment="1">
      <alignment horizontal="right"/>
    </xf>
    <xf numFmtId="44" fontId="0" fillId="0" borderId="16" xfId="44" applyNumberFormat="1" applyFont="1" applyFill="1" applyBorder="1" applyAlignment="1" applyProtection="1">
      <alignment/>
      <protection locked="0"/>
    </xf>
    <xf numFmtId="0" fontId="59" fillId="0" borderId="0" xfId="0" applyFont="1" applyAlignment="1">
      <alignment horizontal="left"/>
    </xf>
    <xf numFmtId="44" fontId="0" fillId="4" borderId="16" xfId="44" applyFont="1" applyFill="1" applyBorder="1" applyAlignment="1">
      <alignment/>
    </xf>
    <xf numFmtId="44" fontId="56" fillId="4" borderId="12" xfId="44" applyFont="1" applyFill="1" applyBorder="1" applyAlignment="1" applyProtection="1">
      <alignment/>
      <protection locked="0"/>
    </xf>
    <xf numFmtId="44" fontId="56" fillId="4" borderId="0" xfId="44" applyFont="1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55" fillId="0" borderId="0" xfId="0" applyFont="1" applyBorder="1" applyAlignment="1">
      <alignment horizontal="left"/>
    </xf>
    <xf numFmtId="44" fontId="59" fillId="34" borderId="18" xfId="44" applyFont="1" applyFill="1" applyBorder="1" applyAlignment="1">
      <alignment/>
    </xf>
    <xf numFmtId="44" fontId="0" fillId="0" borderId="0" xfId="44" applyNumberFormat="1" applyFont="1" applyFill="1" applyBorder="1" applyAlignment="1" applyProtection="1">
      <alignment/>
      <protection locked="0"/>
    </xf>
    <xf numFmtId="0" fontId="5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center" wrapText="1"/>
    </xf>
    <xf numFmtId="44" fontId="56" fillId="4" borderId="12" xfId="0" applyNumberFormat="1" applyFont="1" applyFill="1" applyBorder="1" applyAlignment="1" applyProtection="1">
      <alignment/>
      <protection locked="0"/>
    </xf>
    <xf numFmtId="44" fontId="56" fillId="4" borderId="0" xfId="0" applyNumberFormat="1" applyFont="1" applyFill="1" applyBorder="1" applyAlignment="1" applyProtection="1">
      <alignment/>
      <protection locked="0"/>
    </xf>
    <xf numFmtId="44" fontId="56" fillId="4" borderId="10" xfId="0" applyNumberFormat="1" applyFont="1" applyFill="1" applyBorder="1" applyAlignment="1" applyProtection="1">
      <alignment/>
      <protection locked="0"/>
    </xf>
    <xf numFmtId="0" fontId="55" fillId="9" borderId="14" xfId="0" applyFont="1" applyFill="1" applyBorder="1" applyAlignment="1">
      <alignment horizontal="right" wrapText="1"/>
    </xf>
    <xf numFmtId="0" fontId="55" fillId="9" borderId="19" xfId="0" applyFont="1" applyFill="1" applyBorder="1" applyAlignment="1">
      <alignment horizontal="right" wrapText="1"/>
    </xf>
    <xf numFmtId="0" fontId="55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9" fillId="4" borderId="16" xfId="0" applyFont="1" applyFill="1" applyBorder="1" applyAlignment="1">
      <alignment/>
    </xf>
    <xf numFmtId="0" fontId="59" fillId="4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6" fillId="0" borderId="0" xfId="0" applyFont="1" applyAlignment="1">
      <alignment horizontal="right"/>
    </xf>
    <xf numFmtId="0" fontId="66" fillId="0" borderId="16" xfId="0" applyFont="1" applyFill="1" applyBorder="1" applyAlignment="1">
      <alignment/>
    </xf>
    <xf numFmtId="0" fontId="59" fillId="4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22" fontId="0" fillId="4" borderId="14" xfId="0" applyNumberFormat="1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59" fillId="0" borderId="11" xfId="0" applyFont="1" applyFill="1" applyBorder="1" applyAlignment="1" applyProtection="1">
      <alignment horizontal="left" vertical="top" wrapText="1"/>
      <protection locked="0"/>
    </xf>
    <xf numFmtId="0" fontId="59" fillId="0" borderId="12" xfId="0" applyFont="1" applyFill="1" applyBorder="1" applyAlignment="1" applyProtection="1">
      <alignment horizontal="left" vertical="top" wrapText="1"/>
      <protection locked="0"/>
    </xf>
    <xf numFmtId="0" fontId="59" fillId="0" borderId="15" xfId="0" applyFont="1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59" fillId="0" borderId="1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5" xfId="0" applyFont="1" applyBorder="1" applyAlignment="1">
      <alignment horizontal="left"/>
    </xf>
    <xf numFmtId="0" fontId="59" fillId="9" borderId="23" xfId="0" applyFont="1" applyFill="1" applyBorder="1" applyAlignment="1">
      <alignment horizontal="center"/>
    </xf>
    <xf numFmtId="0" fontId="59" fillId="9" borderId="24" xfId="0" applyFont="1" applyFill="1" applyBorder="1" applyAlignment="1">
      <alignment horizontal="center"/>
    </xf>
    <xf numFmtId="44" fontId="64" fillId="0" borderId="14" xfId="0" applyNumberFormat="1" applyFont="1" applyBorder="1" applyAlignment="1">
      <alignment vertical="center" wrapText="1"/>
    </xf>
    <xf numFmtId="44" fontId="64" fillId="0" borderId="10" xfId="0" applyNumberFormat="1" applyFont="1" applyBorder="1" applyAlignment="1">
      <alignment vertical="center" wrapText="1"/>
    </xf>
    <xf numFmtId="44" fontId="64" fillId="0" borderId="19" xfId="0" applyNumberFormat="1" applyFont="1" applyBorder="1" applyAlignment="1">
      <alignment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56" fillId="4" borderId="16" xfId="0" applyFont="1" applyFill="1" applyBorder="1" applyAlignment="1">
      <alignment horizontal="left" vertical="center"/>
    </xf>
    <xf numFmtId="0" fontId="55" fillId="4" borderId="16" xfId="0" applyFont="1" applyFill="1" applyBorder="1" applyAlignment="1">
      <alignment horizontal="left" vertical="center"/>
    </xf>
    <xf numFmtId="0" fontId="56" fillId="4" borderId="12" xfId="0" applyFont="1" applyFill="1" applyBorder="1" applyAlignment="1" applyProtection="1">
      <alignment horizontal="left"/>
      <protection locked="0"/>
    </xf>
    <xf numFmtId="0" fontId="56" fillId="4" borderId="15" xfId="0" applyFont="1" applyFill="1" applyBorder="1" applyAlignment="1" applyProtection="1">
      <alignment horizontal="left"/>
      <protection locked="0"/>
    </xf>
    <xf numFmtId="49" fontId="56" fillId="4" borderId="12" xfId="44" applyNumberFormat="1" applyFont="1" applyFill="1" applyBorder="1" applyAlignment="1" applyProtection="1">
      <alignment horizontal="left"/>
      <protection locked="0"/>
    </xf>
    <xf numFmtId="49" fontId="56" fillId="4" borderId="0" xfId="44" applyNumberFormat="1" applyFont="1" applyFill="1" applyBorder="1" applyAlignment="1" applyProtection="1">
      <alignment horizontal="left"/>
      <protection locked="0"/>
    </xf>
    <xf numFmtId="0" fontId="64" fillId="0" borderId="14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49" fontId="56" fillId="4" borderId="10" xfId="44" applyNumberFormat="1" applyFont="1" applyFill="1" applyBorder="1" applyAlignment="1" applyProtection="1">
      <alignment horizontal="left"/>
      <protection locked="0"/>
    </xf>
    <xf numFmtId="0" fontId="0" fillId="4" borderId="13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44" fontId="64" fillId="0" borderId="14" xfId="0" applyNumberFormat="1" applyFont="1" applyBorder="1" applyAlignment="1">
      <alignment vertical="center"/>
    </xf>
    <xf numFmtId="44" fontId="64" fillId="0" borderId="10" xfId="0" applyNumberFormat="1" applyFont="1" applyBorder="1" applyAlignment="1">
      <alignment vertical="center"/>
    </xf>
    <xf numFmtId="44" fontId="64" fillId="0" borderId="19" xfId="0" applyNumberFormat="1" applyFont="1" applyBorder="1" applyAlignment="1">
      <alignment vertical="center"/>
    </xf>
    <xf numFmtId="0" fontId="62" fillId="0" borderId="11" xfId="0" applyFont="1" applyBorder="1" applyAlignment="1">
      <alignment horizontal="left"/>
    </xf>
    <xf numFmtId="0" fontId="62" fillId="0" borderId="15" xfId="0" applyFont="1" applyBorder="1" applyAlignment="1">
      <alignment horizontal="left"/>
    </xf>
    <xf numFmtId="0" fontId="56" fillId="4" borderId="0" xfId="0" applyFont="1" applyFill="1" applyBorder="1" applyAlignment="1" applyProtection="1">
      <alignment horizontal="left"/>
      <protection locked="0"/>
    </xf>
    <xf numFmtId="0" fontId="56" fillId="4" borderId="17" xfId="0" applyFont="1" applyFill="1" applyBorder="1" applyAlignment="1" applyProtection="1">
      <alignment horizontal="left"/>
      <protection locked="0"/>
    </xf>
    <xf numFmtId="0" fontId="56" fillId="4" borderId="10" xfId="0" applyFont="1" applyFill="1" applyBorder="1" applyAlignment="1" applyProtection="1">
      <alignment horizontal="left"/>
      <protection locked="0"/>
    </xf>
    <xf numFmtId="0" fontId="56" fillId="4" borderId="19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4"/>
  <sheetViews>
    <sheetView tabSelected="1" zoomScalePageLayoutView="0" workbookViewId="0" topLeftCell="A1">
      <selection activeCell="I8" sqref="I8:J8"/>
    </sheetView>
  </sheetViews>
  <sheetFormatPr defaultColWidth="9.140625" defaultRowHeight="15"/>
  <cols>
    <col min="1" max="1" width="13.421875" style="0" customWidth="1"/>
    <col min="2" max="2" width="11.57421875" style="0" customWidth="1"/>
    <col min="3" max="3" width="12.00390625" style="0" customWidth="1"/>
    <col min="4" max="4" width="11.7109375" style="0" customWidth="1"/>
    <col min="5" max="5" width="9.140625" style="0" customWidth="1"/>
    <col min="6" max="7" width="12.7109375" style="0" customWidth="1"/>
    <col min="8" max="8" width="11.28125" style="0" customWidth="1"/>
    <col min="9" max="10" width="12.140625" style="0" customWidth="1"/>
    <col min="11" max="13" width="8.7109375" style="0" customWidth="1"/>
    <col min="14" max="14" width="17.00390625" style="0" bestFit="1" customWidth="1"/>
    <col min="15" max="17" width="8.7109375" style="0" customWidth="1"/>
    <col min="18" max="18" width="3.7109375" style="0" customWidth="1"/>
    <col min="19" max="35" width="8.7109375" style="0" customWidth="1"/>
  </cols>
  <sheetData>
    <row r="1" spans="1:13" ht="18.75">
      <c r="A1" s="2" t="s">
        <v>99</v>
      </c>
      <c r="B1" s="36"/>
      <c r="C1" s="36"/>
      <c r="D1" s="36"/>
      <c r="E1" s="36"/>
      <c r="F1" s="36"/>
      <c r="G1" s="36"/>
      <c r="H1" s="36"/>
      <c r="I1" s="37"/>
      <c r="J1" s="37" t="s">
        <v>69</v>
      </c>
      <c r="M1" s="30"/>
    </row>
    <row r="2" spans="1:13" ht="15.75">
      <c r="A2" s="47" t="s">
        <v>18</v>
      </c>
      <c r="B2" s="32"/>
      <c r="D2" s="48"/>
      <c r="E2" s="48"/>
      <c r="M2" s="30"/>
    </row>
    <row r="3" spans="6:9" ht="15.75" customHeight="1">
      <c r="F3" s="83"/>
      <c r="G3" s="83"/>
      <c r="H3" s="83"/>
      <c r="I3" s="83"/>
    </row>
    <row r="4" spans="1:9" ht="15.75" customHeight="1">
      <c r="A4" s="117" t="s">
        <v>12</v>
      </c>
      <c r="B4" s="118"/>
      <c r="C4" s="118"/>
      <c r="D4" s="118"/>
      <c r="E4" s="119"/>
      <c r="F4" s="84"/>
      <c r="G4" s="84"/>
      <c r="H4" s="85"/>
      <c r="I4" s="84"/>
    </row>
    <row r="5" spans="1:9" ht="15">
      <c r="A5" s="102"/>
      <c r="B5" s="103"/>
      <c r="C5" s="103"/>
      <c r="D5" s="103"/>
      <c r="E5" s="104"/>
      <c r="F5" s="84"/>
      <c r="G5" s="84"/>
      <c r="H5" s="85"/>
      <c r="I5" s="84"/>
    </row>
    <row r="6" spans="1:7" ht="15.75">
      <c r="A6" s="117" t="s">
        <v>13</v>
      </c>
      <c r="B6" s="118"/>
      <c r="C6" s="118"/>
      <c r="D6" s="118"/>
      <c r="E6" s="119"/>
      <c r="G6" s="62"/>
    </row>
    <row r="7" spans="1:9" ht="15">
      <c r="A7" s="102"/>
      <c r="B7" s="103"/>
      <c r="C7" s="103"/>
      <c r="D7" s="103"/>
      <c r="E7" s="104"/>
      <c r="I7" s="33" t="s">
        <v>36</v>
      </c>
    </row>
    <row r="8" spans="1:10" ht="15">
      <c r="A8" s="52" t="s">
        <v>14</v>
      </c>
      <c r="B8" s="53"/>
      <c r="C8" s="53"/>
      <c r="D8" s="53"/>
      <c r="E8" s="54"/>
      <c r="G8" s="63" t="s">
        <v>8</v>
      </c>
      <c r="H8" s="64" t="e">
        <f>VLOOKUP(I8,N181:P222,2,)</f>
        <v>#N/A</v>
      </c>
      <c r="I8" s="138"/>
      <c r="J8" s="139"/>
    </row>
    <row r="9" spans="1:8" ht="15">
      <c r="A9" s="102"/>
      <c r="B9" s="103"/>
      <c r="C9" s="103"/>
      <c r="D9" s="103"/>
      <c r="E9" s="104"/>
      <c r="F9" s="38"/>
      <c r="G9" s="63" t="s">
        <v>46</v>
      </c>
      <c r="H9" s="64" t="e">
        <f>VLOOKUP(I8,N181:P222,3,)</f>
        <v>#N/A</v>
      </c>
    </row>
    <row r="10" spans="1:8" ht="15">
      <c r="A10" s="55" t="s">
        <v>15</v>
      </c>
      <c r="B10" s="56"/>
      <c r="C10" s="56"/>
      <c r="D10" s="56"/>
      <c r="E10" s="57"/>
      <c r="G10" s="61" t="s">
        <v>47</v>
      </c>
      <c r="H10" s="64" t="e">
        <f>VLOOKUP(I8,N181:Q222,4,)</f>
        <v>#N/A</v>
      </c>
    </row>
    <row r="11" spans="1:10" ht="15">
      <c r="A11" s="102"/>
      <c r="B11" s="103"/>
      <c r="C11" s="103"/>
      <c r="D11" s="103"/>
      <c r="E11" s="104"/>
      <c r="F11" s="127" t="s">
        <v>59</v>
      </c>
      <c r="G11" s="128"/>
      <c r="H11" s="128"/>
      <c r="I11" s="128"/>
      <c r="J11" s="128"/>
    </row>
    <row r="12" spans="1:9" ht="15">
      <c r="A12" s="58" t="s">
        <v>16</v>
      </c>
      <c r="B12" s="59"/>
      <c r="C12" s="59"/>
      <c r="D12" s="59"/>
      <c r="E12" s="60"/>
      <c r="F12" s="75"/>
      <c r="G12" s="76"/>
      <c r="H12" s="74"/>
      <c r="I12" s="77"/>
    </row>
    <row r="13" spans="1:9" ht="15">
      <c r="A13" s="105"/>
      <c r="B13" s="106"/>
      <c r="C13" s="106"/>
      <c r="D13" s="106"/>
      <c r="E13" s="107"/>
      <c r="F13" s="82"/>
      <c r="G13" s="82"/>
      <c r="H13" s="82"/>
      <c r="I13" s="82"/>
    </row>
    <row r="14" spans="1:9" ht="15">
      <c r="A14" s="58" t="s">
        <v>17</v>
      </c>
      <c r="B14" s="59"/>
      <c r="C14" s="59"/>
      <c r="D14" s="59"/>
      <c r="E14" s="60"/>
      <c r="F14" s="75"/>
      <c r="G14" s="76"/>
      <c r="H14" s="74"/>
      <c r="I14" s="77"/>
    </row>
    <row r="15" spans="1:9" ht="15">
      <c r="A15" s="105"/>
      <c r="B15" s="106"/>
      <c r="C15" s="106"/>
      <c r="D15" s="106"/>
      <c r="E15" s="107"/>
      <c r="F15" s="82"/>
      <c r="G15" s="82"/>
      <c r="H15" s="82"/>
      <c r="I15" s="82"/>
    </row>
    <row r="16" spans="1:9" ht="15">
      <c r="A16" s="108" t="s">
        <v>74</v>
      </c>
      <c r="B16" s="109"/>
      <c r="C16" s="109"/>
      <c r="D16" s="109"/>
      <c r="E16" s="110"/>
      <c r="F16" s="78"/>
      <c r="G16" s="76"/>
      <c r="H16" s="74"/>
      <c r="I16" s="79"/>
    </row>
    <row r="17" spans="1:9" ht="15">
      <c r="A17" s="111"/>
      <c r="B17" s="112"/>
      <c r="C17" s="112"/>
      <c r="D17" s="112"/>
      <c r="E17" s="113"/>
      <c r="F17" s="82"/>
      <c r="G17" s="82"/>
      <c r="H17" s="82"/>
      <c r="I17" s="82"/>
    </row>
    <row r="18" spans="1:9" ht="15" customHeight="1">
      <c r="A18" s="111"/>
      <c r="B18" s="112"/>
      <c r="C18" s="112"/>
      <c r="D18" s="112"/>
      <c r="E18" s="113"/>
      <c r="F18" s="80"/>
      <c r="G18" s="81"/>
      <c r="H18" s="81"/>
      <c r="I18" s="81"/>
    </row>
    <row r="19" spans="1:9" ht="15">
      <c r="A19" s="111"/>
      <c r="B19" s="112"/>
      <c r="C19" s="112"/>
      <c r="D19" s="112"/>
      <c r="E19" s="113"/>
      <c r="F19" s="81"/>
      <c r="G19" s="81"/>
      <c r="H19" s="81"/>
      <c r="I19" s="81"/>
    </row>
    <row r="20" spans="1:9" ht="15">
      <c r="A20" s="114"/>
      <c r="B20" s="115"/>
      <c r="C20" s="115"/>
      <c r="D20" s="115"/>
      <c r="E20" s="116"/>
      <c r="F20" s="81"/>
      <c r="G20" s="81"/>
      <c r="H20" s="81"/>
      <c r="I20" s="81"/>
    </row>
    <row r="21" ht="9.75" customHeight="1">
      <c r="I21" s="31"/>
    </row>
    <row r="22" spans="1:10" ht="15.75">
      <c r="A22" s="39" t="s">
        <v>75</v>
      </c>
      <c r="I22" s="120" t="s">
        <v>71</v>
      </c>
      <c r="J22" s="121"/>
    </row>
    <row r="23" spans="1:10" s="1" customFormat="1" ht="39.75" customHeight="1">
      <c r="A23" s="51" t="s">
        <v>0</v>
      </c>
      <c r="B23" s="5" t="s">
        <v>68</v>
      </c>
      <c r="C23" s="5" t="s">
        <v>1</v>
      </c>
      <c r="D23" s="5" t="s">
        <v>52</v>
      </c>
      <c r="E23" s="5" t="s">
        <v>7</v>
      </c>
      <c r="F23" s="5" t="s">
        <v>1</v>
      </c>
      <c r="G23" s="5" t="s">
        <v>53</v>
      </c>
      <c r="H23" s="5" t="s">
        <v>57</v>
      </c>
      <c r="I23" s="89" t="s">
        <v>73</v>
      </c>
      <c r="J23" s="90" t="s">
        <v>72</v>
      </c>
    </row>
    <row r="24" spans="1:10" s="1" customFormat="1" ht="12.75">
      <c r="A24" s="6"/>
      <c r="B24" s="7"/>
      <c r="C24" s="8">
        <f>IF(ISBLANK(B24),"",IF(B24&lt;=6,0.25,IF(B24&lt;=12,0.5,IF(B24&lt;=18,0.75,1))))</f>
      </c>
      <c r="D24" s="9">
        <f aca="true" t="shared" si="0" ref="D24:D30">IF(ISBLANK(A24),"",C24*MealRate)</f>
      </c>
      <c r="E24" s="10"/>
      <c r="F24" s="8">
        <f>IF(ISBLANK(A24),"",IF(E24="Y",0.5,1))</f>
      </c>
      <c r="G24" s="11">
        <f>IF(ISBLANK(A24),"",F24*D24)</f>
      </c>
      <c r="H24" s="11">
        <f aca="true" t="shared" si="1" ref="H24:H30">IF(ISBLANK(A24),"",5)</f>
      </c>
      <c r="I24" s="86"/>
      <c r="J24" s="86"/>
    </row>
    <row r="25" spans="1:10" s="1" customFormat="1" ht="12.75">
      <c r="A25" s="13"/>
      <c r="B25" s="14"/>
      <c r="C25" s="15">
        <f aca="true" t="shared" si="2" ref="C25:C30">IF(ISBLANK(B25),"",IF(B25&lt;=6,0.25,IF(B25&lt;=12,0.5,IF(B25&lt;=18,0.75,1))))</f>
      </c>
      <c r="D25" s="16">
        <f t="shared" si="0"/>
      </c>
      <c r="E25" s="17"/>
      <c r="F25" s="15">
        <f aca="true" t="shared" si="3" ref="F25:F30">IF(ISBLANK(A25),"",IF(E25="Y",0.5,1))</f>
      </c>
      <c r="G25" s="18">
        <f aca="true" t="shared" si="4" ref="G25:G30">IF(ISBLANK(A25),"",F25*D25)</f>
      </c>
      <c r="H25" s="18">
        <f t="shared" si="1"/>
      </c>
      <c r="I25" s="87"/>
      <c r="J25" s="87"/>
    </row>
    <row r="26" spans="1:10" s="1" customFormat="1" ht="12.75">
      <c r="A26" s="13"/>
      <c r="B26" s="14"/>
      <c r="C26" s="15">
        <f t="shared" si="2"/>
      </c>
      <c r="D26" s="16">
        <f t="shared" si="0"/>
      </c>
      <c r="E26" s="17"/>
      <c r="F26" s="15">
        <f t="shared" si="3"/>
      </c>
      <c r="G26" s="18">
        <f t="shared" si="4"/>
      </c>
      <c r="H26" s="18">
        <f t="shared" si="1"/>
      </c>
      <c r="I26" s="87"/>
      <c r="J26" s="87"/>
    </row>
    <row r="27" spans="1:10" s="1" customFormat="1" ht="12.75">
      <c r="A27" s="13"/>
      <c r="B27" s="14"/>
      <c r="C27" s="15">
        <f t="shared" si="2"/>
      </c>
      <c r="D27" s="16">
        <f t="shared" si="0"/>
      </c>
      <c r="E27" s="17"/>
      <c r="F27" s="15">
        <f t="shared" si="3"/>
      </c>
      <c r="G27" s="18">
        <f t="shared" si="4"/>
      </c>
      <c r="H27" s="18">
        <f t="shared" si="1"/>
      </c>
      <c r="I27" s="87"/>
      <c r="J27" s="87"/>
    </row>
    <row r="28" spans="1:10" s="1" customFormat="1" ht="12.75">
      <c r="A28" s="13"/>
      <c r="B28" s="14"/>
      <c r="C28" s="15">
        <f t="shared" si="2"/>
      </c>
      <c r="D28" s="16">
        <f t="shared" si="0"/>
      </c>
      <c r="E28" s="17"/>
      <c r="F28" s="15">
        <f t="shared" si="3"/>
      </c>
      <c r="G28" s="18">
        <f t="shared" si="4"/>
      </c>
      <c r="H28" s="18">
        <f t="shared" si="1"/>
      </c>
      <c r="I28" s="87"/>
      <c r="J28" s="87"/>
    </row>
    <row r="29" spans="1:10" s="1" customFormat="1" ht="12.75">
      <c r="A29" s="13"/>
      <c r="B29" s="14"/>
      <c r="C29" s="15">
        <f t="shared" si="2"/>
      </c>
      <c r="D29" s="16">
        <f t="shared" si="0"/>
      </c>
      <c r="E29" s="17"/>
      <c r="F29" s="15">
        <f t="shared" si="3"/>
      </c>
      <c r="G29" s="18">
        <f t="shared" si="4"/>
      </c>
      <c r="H29" s="18">
        <f t="shared" si="1"/>
      </c>
      <c r="I29" s="87"/>
      <c r="J29" s="87"/>
    </row>
    <row r="30" spans="1:10" s="1" customFormat="1" ht="12.75">
      <c r="A30" s="20"/>
      <c r="B30" s="21"/>
      <c r="C30" s="22">
        <f t="shared" si="2"/>
      </c>
      <c r="D30" s="23">
        <f t="shared" si="0"/>
      </c>
      <c r="E30" s="24"/>
      <c r="F30" s="22">
        <f t="shared" si="3"/>
      </c>
      <c r="G30" s="25">
        <f t="shared" si="4"/>
      </c>
      <c r="H30" s="25">
        <f t="shared" si="1"/>
      </c>
      <c r="I30" s="88"/>
      <c r="J30" s="88"/>
    </row>
    <row r="31" spans="1:10" s="1" customFormat="1" ht="15">
      <c r="A31" s="27"/>
      <c r="B31" s="27"/>
      <c r="C31" s="27"/>
      <c r="D31" s="27"/>
      <c r="E31" s="27"/>
      <c r="F31" s="61"/>
      <c r="G31" s="46"/>
      <c r="H31" s="61" t="s">
        <v>64</v>
      </c>
      <c r="I31" s="46">
        <f>SUM(I24:I30)</f>
        <v>0</v>
      </c>
      <c r="J31" s="46">
        <f>SUM(J24:J30)</f>
        <v>0</v>
      </c>
    </row>
    <row r="32" spans="1:9" s="1" customFormat="1" ht="9.75" customHeight="1">
      <c r="A32" s="27"/>
      <c r="B32" s="27"/>
      <c r="C32" s="27"/>
      <c r="D32" s="27"/>
      <c r="E32" s="27"/>
      <c r="F32" s="61"/>
      <c r="G32" s="46"/>
      <c r="H32" s="29"/>
      <c r="I32" s="27"/>
    </row>
    <row r="33" ht="15.75">
      <c r="A33" s="39" t="s">
        <v>70</v>
      </c>
    </row>
    <row r="34" spans="1:9" s="1" customFormat="1" ht="14.25" customHeight="1">
      <c r="A34" s="4" t="s">
        <v>0</v>
      </c>
      <c r="B34" s="3" t="s">
        <v>4</v>
      </c>
      <c r="C34" s="3" t="s">
        <v>5</v>
      </c>
      <c r="D34" s="3" t="s">
        <v>6</v>
      </c>
      <c r="E34" s="72" t="s">
        <v>61</v>
      </c>
      <c r="F34" s="91"/>
      <c r="G34" s="91"/>
      <c r="H34" s="3" t="s">
        <v>3</v>
      </c>
      <c r="I34" s="4" t="s">
        <v>2</v>
      </c>
    </row>
    <row r="35" spans="1:10" s="1" customFormat="1" ht="14.25" customHeight="1">
      <c r="A35" s="6"/>
      <c r="B35" s="12"/>
      <c r="C35" s="12"/>
      <c r="D35" s="67"/>
      <c r="E35" s="133"/>
      <c r="F35" s="133"/>
      <c r="G35" s="133"/>
      <c r="H35" s="9">
        <f>SUM(B35:D35)</f>
        <v>0</v>
      </c>
      <c r="I35" s="131"/>
      <c r="J35" s="132"/>
    </row>
    <row r="36" spans="1:10" s="1" customFormat="1" ht="14.25" customHeight="1">
      <c r="A36" s="13"/>
      <c r="B36" s="19"/>
      <c r="C36" s="19"/>
      <c r="D36" s="68"/>
      <c r="E36" s="134"/>
      <c r="F36" s="134"/>
      <c r="G36" s="134"/>
      <c r="H36" s="16">
        <f aca="true" t="shared" si="5" ref="H36:H41">SUM(B36:D36)</f>
        <v>0</v>
      </c>
      <c r="I36" s="145"/>
      <c r="J36" s="146"/>
    </row>
    <row r="37" spans="1:10" s="1" customFormat="1" ht="12.75">
      <c r="A37" s="13"/>
      <c r="B37" s="19"/>
      <c r="C37" s="19"/>
      <c r="D37" s="19"/>
      <c r="E37" s="134"/>
      <c r="F37" s="134"/>
      <c r="G37" s="134"/>
      <c r="H37" s="16">
        <f t="shared" si="5"/>
        <v>0</v>
      </c>
      <c r="I37" s="145"/>
      <c r="J37" s="146"/>
    </row>
    <row r="38" spans="1:10" s="1" customFormat="1" ht="12.75">
      <c r="A38" s="13"/>
      <c r="B38" s="19"/>
      <c r="C38" s="19"/>
      <c r="D38" s="19"/>
      <c r="E38" s="134"/>
      <c r="F38" s="134"/>
      <c r="G38" s="134"/>
      <c r="H38" s="16">
        <f t="shared" si="5"/>
        <v>0</v>
      </c>
      <c r="I38" s="145"/>
      <c r="J38" s="146"/>
    </row>
    <row r="39" spans="1:10" s="1" customFormat="1" ht="12.75">
      <c r="A39" s="13"/>
      <c r="B39" s="19"/>
      <c r="C39" s="19"/>
      <c r="D39" s="19"/>
      <c r="E39" s="134"/>
      <c r="F39" s="134"/>
      <c r="G39" s="134"/>
      <c r="H39" s="16">
        <f t="shared" si="5"/>
        <v>0</v>
      </c>
      <c r="I39" s="145"/>
      <c r="J39" s="146"/>
    </row>
    <row r="40" spans="1:10" s="1" customFormat="1" ht="12.75">
      <c r="A40" s="13"/>
      <c r="B40" s="19"/>
      <c r="C40" s="19"/>
      <c r="D40" s="19"/>
      <c r="E40" s="134"/>
      <c r="F40" s="134"/>
      <c r="G40" s="134"/>
      <c r="H40" s="16">
        <f t="shared" si="5"/>
        <v>0</v>
      </c>
      <c r="I40" s="145"/>
      <c r="J40" s="146"/>
    </row>
    <row r="41" spans="1:10" s="1" customFormat="1" ht="12.75">
      <c r="A41" s="20"/>
      <c r="B41" s="26"/>
      <c r="C41" s="26"/>
      <c r="D41" s="26"/>
      <c r="E41" s="137"/>
      <c r="F41" s="137"/>
      <c r="G41" s="137"/>
      <c r="H41" s="23">
        <f t="shared" si="5"/>
        <v>0</v>
      </c>
      <c r="I41" s="147"/>
      <c r="J41" s="148"/>
    </row>
    <row r="42" spans="1:9" s="1" customFormat="1" ht="15">
      <c r="A42" s="27"/>
      <c r="B42" s="27"/>
      <c r="C42" s="27"/>
      <c r="D42" s="27"/>
      <c r="E42" s="27"/>
      <c r="F42" s="27"/>
      <c r="G42" s="61" t="s">
        <v>65</v>
      </c>
      <c r="H42" s="46">
        <f>SUM(H35:H41)</f>
        <v>0</v>
      </c>
      <c r="I42" s="27"/>
    </row>
    <row r="43" spans="1:9" s="1" customFormat="1" ht="16.5" customHeight="1">
      <c r="A43" s="61" t="s">
        <v>51</v>
      </c>
      <c r="B43" s="45"/>
      <c r="C43" s="27"/>
      <c r="D43" s="27"/>
      <c r="E43" s="61" t="s">
        <v>20</v>
      </c>
      <c r="F43" s="38" t="s">
        <v>66</v>
      </c>
      <c r="G43" s="28"/>
      <c r="H43" s="29"/>
      <c r="I43" s="27"/>
    </row>
    <row r="44" spans="3:10" s="1" customFormat="1" ht="16.5" customHeight="1">
      <c r="C44" s="27"/>
      <c r="D44" s="61" t="s">
        <v>48</v>
      </c>
      <c r="E44" s="66"/>
      <c r="F44" s="129"/>
      <c r="G44" s="129"/>
      <c r="H44" s="129"/>
      <c r="I44" s="129"/>
      <c r="J44" s="129"/>
    </row>
    <row r="45" spans="1:10" s="1" customFormat="1" ht="16.5" customHeight="1">
      <c r="A45" s="65" t="s">
        <v>60</v>
      </c>
      <c r="B45" s="43"/>
      <c r="C45" s="27"/>
      <c r="D45" s="61" t="s">
        <v>55</v>
      </c>
      <c r="E45" s="66"/>
      <c r="F45" s="129"/>
      <c r="G45" s="129"/>
      <c r="H45" s="129"/>
      <c r="I45" s="129"/>
      <c r="J45" s="129"/>
    </row>
    <row r="46" spans="1:10" s="1" customFormat="1" ht="16.5" customHeight="1">
      <c r="A46" s="69"/>
      <c r="B46" s="42"/>
      <c r="C46" s="27"/>
      <c r="D46" s="61" t="s">
        <v>58</v>
      </c>
      <c r="E46" s="66"/>
      <c r="F46" s="130"/>
      <c r="G46" s="130"/>
      <c r="H46" s="130"/>
      <c r="I46" s="130"/>
      <c r="J46" s="130"/>
    </row>
    <row r="47" spans="1:10" s="1" customFormat="1" ht="16.5" customHeight="1">
      <c r="A47" s="70"/>
      <c r="B47" s="42"/>
      <c r="C47" s="27"/>
      <c r="D47" s="61" t="s">
        <v>49</v>
      </c>
      <c r="E47" s="66"/>
      <c r="F47" s="129"/>
      <c r="G47" s="129"/>
      <c r="H47" s="129"/>
      <c r="I47" s="129"/>
      <c r="J47" s="129"/>
    </row>
    <row r="48" spans="1:10" s="1" customFormat="1" ht="16.5" customHeight="1">
      <c r="A48" s="71"/>
      <c r="B48" s="42"/>
      <c r="C48" s="27"/>
      <c r="D48" s="61" t="s">
        <v>50</v>
      </c>
      <c r="E48" s="66"/>
      <c r="F48" s="129"/>
      <c r="G48" s="129"/>
      <c r="H48" s="129"/>
      <c r="I48" s="129"/>
      <c r="J48" s="129"/>
    </row>
    <row r="49" spans="1:7" s="1" customFormat="1" ht="16.5" customHeight="1">
      <c r="A49" s="38" t="s">
        <v>62</v>
      </c>
      <c r="B49" s="44">
        <f>SUM(B46:B48)</f>
        <v>0</v>
      </c>
      <c r="C49" s="27"/>
      <c r="D49" s="61" t="s">
        <v>63</v>
      </c>
      <c r="E49" s="44">
        <f>SUM(E44:E48)</f>
        <v>0</v>
      </c>
      <c r="F49" s="27"/>
      <c r="G49" s="28"/>
    </row>
    <row r="50" spans="1:9" s="1" customFormat="1" ht="16.5" customHeight="1" thickBot="1">
      <c r="A50" s="27"/>
      <c r="B50" s="27"/>
      <c r="C50" s="27"/>
      <c r="D50" s="27"/>
      <c r="E50" s="27"/>
      <c r="F50" s="27"/>
      <c r="H50" s="73">
        <f>I31+J31+B43+B49+H42+E49</f>
        <v>0</v>
      </c>
      <c r="I50" s="27"/>
    </row>
    <row r="51" spans="1:9" s="1" customFormat="1" ht="17.25" customHeight="1" thickTop="1">
      <c r="A51" s="27"/>
      <c r="B51" s="27"/>
      <c r="C51" s="27"/>
      <c r="D51" s="27"/>
      <c r="E51" s="27"/>
      <c r="F51" s="27"/>
      <c r="G51" s="38" t="s">
        <v>67</v>
      </c>
      <c r="I51" s="27"/>
    </row>
    <row r="52" ht="15.75">
      <c r="A52" s="39" t="s">
        <v>19</v>
      </c>
    </row>
    <row r="53" spans="1:10" ht="15.75">
      <c r="A53" s="40" t="s">
        <v>9</v>
      </c>
      <c r="B53" s="34"/>
      <c r="C53" s="35"/>
      <c r="D53" s="40" t="s">
        <v>0</v>
      </c>
      <c r="E53" s="35"/>
      <c r="F53" s="40" t="s">
        <v>54</v>
      </c>
      <c r="G53" s="34"/>
      <c r="H53" s="35"/>
      <c r="I53" s="143" t="s">
        <v>0</v>
      </c>
      <c r="J53" s="144"/>
    </row>
    <row r="54" spans="1:10" ht="20.25" customHeight="1">
      <c r="A54" s="122"/>
      <c r="B54" s="123"/>
      <c r="C54" s="124"/>
      <c r="D54" s="125"/>
      <c r="E54" s="126"/>
      <c r="F54" s="140"/>
      <c r="G54" s="141"/>
      <c r="H54" s="142"/>
      <c r="I54" s="135"/>
      <c r="J54" s="136"/>
    </row>
    <row r="55" spans="1:10" ht="15.75">
      <c r="A55" s="40" t="s">
        <v>10</v>
      </c>
      <c r="B55" s="34"/>
      <c r="C55" s="35"/>
      <c r="D55" s="40" t="s">
        <v>0</v>
      </c>
      <c r="E55" s="35"/>
      <c r="F55" s="41" t="s">
        <v>11</v>
      </c>
      <c r="G55" s="49"/>
      <c r="H55" s="50"/>
      <c r="I55" s="143" t="s">
        <v>0</v>
      </c>
      <c r="J55" s="144"/>
    </row>
    <row r="56" spans="1:10" ht="20.25" customHeight="1">
      <c r="A56" s="140"/>
      <c r="B56" s="141"/>
      <c r="C56" s="142"/>
      <c r="D56" s="125"/>
      <c r="E56" s="126"/>
      <c r="F56" s="140"/>
      <c r="G56" s="141"/>
      <c r="H56" s="142"/>
      <c r="I56" s="135"/>
      <c r="J56" s="136"/>
    </row>
    <row r="181" spans="12:20" ht="15">
      <c r="L181" s="61" t="s">
        <v>113</v>
      </c>
      <c r="N181" s="38"/>
      <c r="O181" s="38"/>
      <c r="P181" s="38"/>
      <c r="T181" t="s">
        <v>85</v>
      </c>
    </row>
    <row r="182" spans="14:20" ht="15">
      <c r="N182" s="94" t="s">
        <v>35</v>
      </c>
      <c r="O182" s="92">
        <v>99</v>
      </c>
      <c r="P182" s="92">
        <v>54</v>
      </c>
      <c r="Q182" s="92">
        <v>5</v>
      </c>
      <c r="S182">
        <f>Q182+P182</f>
        <v>59</v>
      </c>
      <c r="T182" t="s">
        <v>114</v>
      </c>
    </row>
    <row r="183" spans="14:19" ht="15">
      <c r="N183" s="94" t="s">
        <v>28</v>
      </c>
      <c r="O183" s="92">
        <v>151</v>
      </c>
      <c r="P183" s="92">
        <f>17+18+34</f>
        <v>69</v>
      </c>
      <c r="Q183" s="92">
        <v>5</v>
      </c>
      <c r="S183">
        <f aca="true" t="shared" si="6" ref="S183:S223">Q183+P183</f>
        <v>74</v>
      </c>
    </row>
    <row r="184" spans="14:20" ht="15">
      <c r="N184" s="94" t="s">
        <v>29</v>
      </c>
      <c r="O184" s="92">
        <v>137</v>
      </c>
      <c r="P184" s="92">
        <f>16+17+31</f>
        <v>64</v>
      </c>
      <c r="Q184" s="92">
        <v>5</v>
      </c>
      <c r="S184">
        <f t="shared" si="6"/>
        <v>69</v>
      </c>
      <c r="T184" t="s">
        <v>83</v>
      </c>
    </row>
    <row r="185" spans="14:19" ht="15">
      <c r="N185" s="94" t="s">
        <v>21</v>
      </c>
      <c r="O185" s="92">
        <v>122</v>
      </c>
      <c r="P185" s="92">
        <f>14+16+29</f>
        <v>59</v>
      </c>
      <c r="Q185" s="92">
        <v>5</v>
      </c>
      <c r="S185">
        <f t="shared" si="6"/>
        <v>64</v>
      </c>
    </row>
    <row r="186" spans="14:19" ht="15">
      <c r="N186" s="94" t="s">
        <v>30</v>
      </c>
      <c r="O186" s="92">
        <v>109</v>
      </c>
      <c r="P186" s="92">
        <v>59</v>
      </c>
      <c r="Q186" s="92">
        <v>5</v>
      </c>
      <c r="S186">
        <f t="shared" si="6"/>
        <v>64</v>
      </c>
    </row>
    <row r="187" spans="14:20" ht="15">
      <c r="N187" s="94" t="s">
        <v>37</v>
      </c>
      <c r="O187" s="92">
        <v>122</v>
      </c>
      <c r="P187" s="92">
        <f>14+16+29</f>
        <v>59</v>
      </c>
      <c r="Q187" s="92">
        <v>5</v>
      </c>
      <c r="S187">
        <f t="shared" si="6"/>
        <v>64</v>
      </c>
      <c r="T187" t="s">
        <v>79</v>
      </c>
    </row>
    <row r="188" spans="14:20" ht="15">
      <c r="N188" s="94" t="s">
        <v>77</v>
      </c>
      <c r="O188" s="92">
        <v>105</v>
      </c>
      <c r="P188" s="92">
        <v>54</v>
      </c>
      <c r="Q188" s="92">
        <v>5</v>
      </c>
      <c r="S188">
        <f t="shared" si="6"/>
        <v>59</v>
      </c>
      <c r="T188" t="s">
        <v>80</v>
      </c>
    </row>
    <row r="189" spans="14:20" ht="15">
      <c r="N189" s="94" t="s">
        <v>109</v>
      </c>
      <c r="O189" s="92">
        <v>107</v>
      </c>
      <c r="P189" s="92">
        <v>54</v>
      </c>
      <c r="Q189" s="92">
        <v>5</v>
      </c>
      <c r="S189">
        <f t="shared" si="6"/>
        <v>59</v>
      </c>
      <c r="T189" t="s">
        <v>110</v>
      </c>
    </row>
    <row r="190" spans="14:20" ht="15">
      <c r="N190" s="94" t="s">
        <v>39</v>
      </c>
      <c r="O190" s="92">
        <v>122</v>
      </c>
      <c r="P190" s="92">
        <f>14+16+29</f>
        <v>59</v>
      </c>
      <c r="Q190" s="92">
        <v>5</v>
      </c>
      <c r="S190">
        <f t="shared" si="6"/>
        <v>64</v>
      </c>
      <c r="T190" t="s">
        <v>79</v>
      </c>
    </row>
    <row r="191" spans="14:20" ht="15">
      <c r="N191" s="94" t="s">
        <v>38</v>
      </c>
      <c r="O191" s="92">
        <v>122</v>
      </c>
      <c r="P191" s="92">
        <f>14+16+29</f>
        <v>59</v>
      </c>
      <c r="Q191" s="92">
        <v>5</v>
      </c>
      <c r="S191">
        <f t="shared" si="6"/>
        <v>64</v>
      </c>
      <c r="T191" t="s">
        <v>79</v>
      </c>
    </row>
    <row r="192" spans="14:20" ht="15">
      <c r="N192" s="95" t="s">
        <v>81</v>
      </c>
      <c r="O192" s="96">
        <v>96</v>
      </c>
      <c r="P192" s="96">
        <f>13+15+26</f>
        <v>54</v>
      </c>
      <c r="Q192" s="96">
        <v>5</v>
      </c>
      <c r="S192">
        <f t="shared" si="6"/>
        <v>59</v>
      </c>
      <c r="T192" t="s">
        <v>82</v>
      </c>
    </row>
    <row r="193" spans="14:20" ht="15">
      <c r="N193" s="94" t="s">
        <v>76</v>
      </c>
      <c r="O193" s="97">
        <v>96</v>
      </c>
      <c r="P193" s="97">
        <f>13+15+26</f>
        <v>54</v>
      </c>
      <c r="Q193" s="97">
        <v>5</v>
      </c>
      <c r="S193">
        <f t="shared" si="6"/>
        <v>59</v>
      </c>
      <c r="T193" t="s">
        <v>95</v>
      </c>
    </row>
    <row r="194" spans="14:20" ht="15">
      <c r="N194" s="100" t="s">
        <v>115</v>
      </c>
      <c r="O194" s="101">
        <v>98</v>
      </c>
      <c r="P194" s="101">
        <v>54</v>
      </c>
      <c r="Q194" s="101">
        <v>5</v>
      </c>
      <c r="S194">
        <f t="shared" si="6"/>
        <v>59</v>
      </c>
      <c r="T194" t="s">
        <v>116</v>
      </c>
    </row>
    <row r="195" spans="14:20" ht="15">
      <c r="N195" s="94" t="s">
        <v>111</v>
      </c>
      <c r="O195" s="97">
        <v>107</v>
      </c>
      <c r="P195" s="97">
        <v>54</v>
      </c>
      <c r="Q195" s="97">
        <v>5</v>
      </c>
      <c r="S195">
        <f t="shared" si="6"/>
        <v>59</v>
      </c>
      <c r="T195" t="s">
        <v>112</v>
      </c>
    </row>
    <row r="196" spans="14:20" ht="15">
      <c r="N196" s="94" t="s">
        <v>31</v>
      </c>
      <c r="O196" s="97">
        <v>96</v>
      </c>
      <c r="P196" s="97">
        <f>13+15+26</f>
        <v>54</v>
      </c>
      <c r="Q196" s="97">
        <v>5</v>
      </c>
      <c r="S196">
        <f t="shared" si="6"/>
        <v>59</v>
      </c>
      <c r="T196" t="s">
        <v>96</v>
      </c>
    </row>
    <row r="197" spans="14:20" ht="15">
      <c r="N197" s="94" t="s">
        <v>43</v>
      </c>
      <c r="O197" s="97">
        <v>105</v>
      </c>
      <c r="P197" s="97">
        <v>54</v>
      </c>
      <c r="Q197" s="97">
        <v>5</v>
      </c>
      <c r="S197">
        <f t="shared" si="6"/>
        <v>59</v>
      </c>
      <c r="T197" t="s">
        <v>80</v>
      </c>
    </row>
    <row r="198" spans="14:20" ht="15">
      <c r="N198" s="94" t="s">
        <v>45</v>
      </c>
      <c r="O198" s="92">
        <v>137</v>
      </c>
      <c r="P198" s="92">
        <f>16+17+31</f>
        <v>64</v>
      </c>
      <c r="Q198" s="92">
        <v>5</v>
      </c>
      <c r="S198">
        <f t="shared" si="6"/>
        <v>69</v>
      </c>
      <c r="T198" t="s">
        <v>83</v>
      </c>
    </row>
    <row r="199" spans="14:20" ht="15">
      <c r="N199" s="94" t="s">
        <v>40</v>
      </c>
      <c r="O199" s="92">
        <v>122</v>
      </c>
      <c r="P199" s="92">
        <f>14+16+29</f>
        <v>59</v>
      </c>
      <c r="Q199" s="92">
        <v>5</v>
      </c>
      <c r="S199">
        <f t="shared" si="6"/>
        <v>64</v>
      </c>
      <c r="T199" t="s">
        <v>79</v>
      </c>
    </row>
    <row r="200" spans="14:20" ht="15">
      <c r="N200" s="94" t="s">
        <v>41</v>
      </c>
      <c r="O200" s="92">
        <v>122</v>
      </c>
      <c r="P200" s="92">
        <f>14+16+29</f>
        <v>59</v>
      </c>
      <c r="Q200" s="92">
        <v>5</v>
      </c>
      <c r="S200">
        <f t="shared" si="6"/>
        <v>64</v>
      </c>
      <c r="T200" t="s">
        <v>79</v>
      </c>
    </row>
    <row r="201" spans="13:20" ht="15">
      <c r="M201" s="30" t="s">
        <v>103</v>
      </c>
      <c r="N201" s="95" t="s">
        <v>84</v>
      </c>
      <c r="O201" s="93">
        <v>101</v>
      </c>
      <c r="P201" s="93">
        <v>59</v>
      </c>
      <c r="Q201" s="93">
        <v>5</v>
      </c>
      <c r="S201">
        <f t="shared" si="6"/>
        <v>64</v>
      </c>
      <c r="T201" t="s">
        <v>92</v>
      </c>
    </row>
    <row r="202" spans="14:20" ht="15">
      <c r="N202" s="94" t="s">
        <v>44</v>
      </c>
      <c r="O202" s="92">
        <v>137</v>
      </c>
      <c r="P202" s="92">
        <f>16+17+31</f>
        <v>64</v>
      </c>
      <c r="Q202" s="92">
        <v>5</v>
      </c>
      <c r="S202">
        <f t="shared" si="6"/>
        <v>69</v>
      </c>
      <c r="T202" t="s">
        <v>83</v>
      </c>
    </row>
    <row r="203" spans="14:20" ht="15">
      <c r="N203" s="94" t="s">
        <v>86</v>
      </c>
      <c r="O203" s="93">
        <v>96</v>
      </c>
      <c r="P203" s="93">
        <f>13+15+26</f>
        <v>54</v>
      </c>
      <c r="Q203" s="93">
        <v>5</v>
      </c>
      <c r="S203">
        <f t="shared" si="6"/>
        <v>59</v>
      </c>
      <c r="T203" t="s">
        <v>87</v>
      </c>
    </row>
    <row r="204" spans="14:20" ht="15">
      <c r="N204" s="94" t="s">
        <v>98</v>
      </c>
      <c r="O204" s="92">
        <v>99</v>
      </c>
      <c r="P204" s="92">
        <f>14+16+29</f>
        <v>59</v>
      </c>
      <c r="Q204" s="92">
        <v>5</v>
      </c>
      <c r="S204">
        <f t="shared" si="6"/>
        <v>64</v>
      </c>
      <c r="T204" t="s">
        <v>100</v>
      </c>
    </row>
    <row r="205" spans="14:20" ht="15">
      <c r="N205" s="94" t="s">
        <v>42</v>
      </c>
      <c r="O205" s="92">
        <v>122</v>
      </c>
      <c r="P205" s="92">
        <f>14+16+29</f>
        <v>59</v>
      </c>
      <c r="Q205" s="92">
        <v>5</v>
      </c>
      <c r="S205">
        <f t="shared" si="6"/>
        <v>64</v>
      </c>
      <c r="T205" t="s">
        <v>79</v>
      </c>
    </row>
    <row r="206" spans="14:20" ht="15">
      <c r="N206" s="94" t="s">
        <v>32</v>
      </c>
      <c r="O206" s="96">
        <v>96</v>
      </c>
      <c r="P206" s="96">
        <f>13+15+26</f>
        <v>54</v>
      </c>
      <c r="Q206" s="96">
        <v>5</v>
      </c>
      <c r="S206">
        <f t="shared" si="6"/>
        <v>59</v>
      </c>
      <c r="T206" t="s">
        <v>104</v>
      </c>
    </row>
    <row r="207" spans="13:20" ht="15">
      <c r="M207" s="30"/>
      <c r="N207" s="94" t="s">
        <v>56</v>
      </c>
      <c r="O207" s="92">
        <v>111</v>
      </c>
      <c r="P207" s="92">
        <v>64</v>
      </c>
      <c r="Q207" s="92">
        <v>5</v>
      </c>
      <c r="S207">
        <f t="shared" si="6"/>
        <v>69</v>
      </c>
      <c r="T207" t="s">
        <v>88</v>
      </c>
    </row>
    <row r="208" spans="13:19" ht="15">
      <c r="M208" s="30"/>
      <c r="N208" s="94" t="s">
        <v>22</v>
      </c>
      <c r="O208" s="92">
        <v>163</v>
      </c>
      <c r="P208" s="92">
        <v>69</v>
      </c>
      <c r="Q208" s="92">
        <v>5</v>
      </c>
      <c r="S208">
        <f t="shared" si="6"/>
        <v>74</v>
      </c>
    </row>
    <row r="209" spans="13:20" ht="15">
      <c r="M209" s="30"/>
      <c r="N209" s="94" t="s">
        <v>89</v>
      </c>
      <c r="O209" s="92">
        <v>109</v>
      </c>
      <c r="P209" s="92">
        <v>59</v>
      </c>
      <c r="Q209" s="92">
        <v>5</v>
      </c>
      <c r="S209">
        <f t="shared" si="6"/>
        <v>64</v>
      </c>
      <c r="T209" t="s">
        <v>90</v>
      </c>
    </row>
    <row r="210" spans="13:20" ht="15">
      <c r="M210" s="98" t="s">
        <v>105</v>
      </c>
      <c r="N210" s="94" t="s">
        <v>101</v>
      </c>
      <c r="O210" s="99">
        <v>218</v>
      </c>
      <c r="P210" s="92">
        <v>74</v>
      </c>
      <c r="Q210" s="92">
        <v>5</v>
      </c>
      <c r="S210">
        <f t="shared" si="6"/>
        <v>79</v>
      </c>
      <c r="T210" t="s">
        <v>102</v>
      </c>
    </row>
    <row r="211" spans="13:19" ht="15">
      <c r="M211" s="30"/>
      <c r="N211" s="94" t="s">
        <v>34</v>
      </c>
      <c r="O211" s="92">
        <v>133</v>
      </c>
      <c r="P211" s="92">
        <v>59</v>
      </c>
      <c r="Q211" s="92">
        <v>5</v>
      </c>
      <c r="S211">
        <f t="shared" si="6"/>
        <v>64</v>
      </c>
    </row>
    <row r="212" spans="13:20" ht="15">
      <c r="M212" s="30"/>
      <c r="N212" s="94" t="s">
        <v>107</v>
      </c>
      <c r="O212" s="92">
        <v>115</v>
      </c>
      <c r="P212" s="92">
        <v>59</v>
      </c>
      <c r="Q212" s="92">
        <v>5</v>
      </c>
      <c r="S212">
        <f t="shared" si="6"/>
        <v>64</v>
      </c>
      <c r="T212" t="s">
        <v>108</v>
      </c>
    </row>
    <row r="213" spans="13:19" ht="15">
      <c r="M213" s="30"/>
      <c r="N213" s="94" t="s">
        <v>94</v>
      </c>
      <c r="O213" s="92">
        <v>122</v>
      </c>
      <c r="P213" s="92">
        <v>64</v>
      </c>
      <c r="Q213" s="92">
        <v>5</v>
      </c>
      <c r="S213">
        <f t="shared" si="6"/>
        <v>69</v>
      </c>
    </row>
    <row r="214" spans="13:19" ht="15">
      <c r="M214" s="30"/>
      <c r="N214" s="94" t="s">
        <v>106</v>
      </c>
      <c r="O214" s="92">
        <v>127</v>
      </c>
      <c r="P214" s="92">
        <v>64</v>
      </c>
      <c r="Q214" s="92">
        <v>5</v>
      </c>
      <c r="S214">
        <f t="shared" si="6"/>
        <v>69</v>
      </c>
    </row>
    <row r="215" spans="13:20" ht="15">
      <c r="M215" s="30"/>
      <c r="N215" s="94" t="s">
        <v>91</v>
      </c>
      <c r="O215" s="92">
        <v>96</v>
      </c>
      <c r="P215" s="92">
        <v>54</v>
      </c>
      <c r="Q215" s="92">
        <v>5</v>
      </c>
      <c r="S215">
        <f t="shared" si="6"/>
        <v>59</v>
      </c>
      <c r="T215" t="s">
        <v>97</v>
      </c>
    </row>
    <row r="216" spans="13:19" ht="15">
      <c r="M216" s="30"/>
      <c r="N216" s="94" t="s">
        <v>23</v>
      </c>
      <c r="O216" s="92">
        <v>110</v>
      </c>
      <c r="P216" s="92">
        <v>59</v>
      </c>
      <c r="Q216" s="92">
        <v>5</v>
      </c>
      <c r="S216">
        <f t="shared" si="6"/>
        <v>64</v>
      </c>
    </row>
    <row r="217" spans="13:19" ht="15">
      <c r="M217" s="98" t="s">
        <v>105</v>
      </c>
      <c r="N217" s="94" t="s">
        <v>78</v>
      </c>
      <c r="O217" s="99">
        <v>131</v>
      </c>
      <c r="P217" s="92">
        <v>59</v>
      </c>
      <c r="Q217" s="92">
        <v>5</v>
      </c>
      <c r="S217">
        <f t="shared" si="6"/>
        <v>64</v>
      </c>
    </row>
    <row r="218" spans="13:19" ht="15">
      <c r="M218" s="98" t="s">
        <v>105</v>
      </c>
      <c r="N218" s="94" t="s">
        <v>25</v>
      </c>
      <c r="O218" s="99">
        <v>136</v>
      </c>
      <c r="P218" s="92">
        <v>69</v>
      </c>
      <c r="Q218" s="92">
        <v>5</v>
      </c>
      <c r="S218">
        <f t="shared" si="6"/>
        <v>74</v>
      </c>
    </row>
    <row r="219" spans="13:19" ht="15">
      <c r="M219" s="98" t="s">
        <v>105</v>
      </c>
      <c r="N219" s="94" t="s">
        <v>93</v>
      </c>
      <c r="O219" s="99">
        <v>129</v>
      </c>
      <c r="P219" s="92">
        <v>64</v>
      </c>
      <c r="Q219" s="92">
        <v>5</v>
      </c>
      <c r="S219">
        <f t="shared" si="6"/>
        <v>69</v>
      </c>
    </row>
    <row r="220" spans="13:19" ht="15">
      <c r="M220" s="30"/>
      <c r="N220" s="94" t="s">
        <v>33</v>
      </c>
      <c r="O220" s="92">
        <v>124</v>
      </c>
      <c r="P220" s="92">
        <v>59</v>
      </c>
      <c r="Q220" s="92">
        <v>5</v>
      </c>
      <c r="S220">
        <f t="shared" si="6"/>
        <v>64</v>
      </c>
    </row>
    <row r="221" spans="13:19" ht="15">
      <c r="M221" s="30"/>
      <c r="N221" s="94" t="s">
        <v>26</v>
      </c>
      <c r="O221" s="92">
        <v>145</v>
      </c>
      <c r="P221" s="92">
        <v>59</v>
      </c>
      <c r="Q221" s="92">
        <v>5</v>
      </c>
      <c r="S221">
        <f t="shared" si="6"/>
        <v>64</v>
      </c>
    </row>
    <row r="222" spans="13:19" ht="15">
      <c r="M222" s="98" t="s">
        <v>105</v>
      </c>
      <c r="N222" s="94" t="s">
        <v>27</v>
      </c>
      <c r="O222" s="99">
        <v>232</v>
      </c>
      <c r="P222" s="92">
        <v>74</v>
      </c>
      <c r="Q222" s="92">
        <v>5</v>
      </c>
      <c r="S222">
        <f t="shared" si="6"/>
        <v>79</v>
      </c>
    </row>
    <row r="223" spans="13:19" ht="15">
      <c r="M223" s="98" t="s">
        <v>105</v>
      </c>
      <c r="N223" s="94" t="s">
        <v>24</v>
      </c>
      <c r="O223" s="99">
        <v>172</v>
      </c>
      <c r="P223" s="92">
        <v>74</v>
      </c>
      <c r="Q223" s="92">
        <v>5</v>
      </c>
      <c r="S223">
        <f t="shared" si="6"/>
        <v>79</v>
      </c>
    </row>
    <row r="224" ht="15">
      <c r="M224" s="30"/>
    </row>
  </sheetData>
  <sheetProtection selectLockedCells="1"/>
  <mergeCells count="42">
    <mergeCell ref="I36:J36"/>
    <mergeCell ref="I37:J37"/>
    <mergeCell ref="I38:J38"/>
    <mergeCell ref="I39:J39"/>
    <mergeCell ref="I40:J40"/>
    <mergeCell ref="I41:J41"/>
    <mergeCell ref="F44:J44"/>
    <mergeCell ref="A56:C56"/>
    <mergeCell ref="D56:E56"/>
    <mergeCell ref="F56:H56"/>
    <mergeCell ref="F47:J47"/>
    <mergeCell ref="F48:J48"/>
    <mergeCell ref="I53:J53"/>
    <mergeCell ref="F54:H54"/>
    <mergeCell ref="I55:J55"/>
    <mergeCell ref="I56:J56"/>
    <mergeCell ref="I35:J35"/>
    <mergeCell ref="E35:G35"/>
    <mergeCell ref="E37:G37"/>
    <mergeCell ref="I54:J54"/>
    <mergeCell ref="E41:G41"/>
    <mergeCell ref="I8:J8"/>
    <mergeCell ref="E40:G40"/>
    <mergeCell ref="E39:G39"/>
    <mergeCell ref="E38:G38"/>
    <mergeCell ref="E36:G36"/>
    <mergeCell ref="I22:J22"/>
    <mergeCell ref="A54:C54"/>
    <mergeCell ref="D54:E54"/>
    <mergeCell ref="A6:E6"/>
    <mergeCell ref="A9:E9"/>
    <mergeCell ref="A11:E11"/>
    <mergeCell ref="A13:E13"/>
    <mergeCell ref="F11:J11"/>
    <mergeCell ref="F45:J45"/>
    <mergeCell ref="F46:J46"/>
    <mergeCell ref="A7:E7"/>
    <mergeCell ref="A15:E15"/>
    <mergeCell ref="A16:E16"/>
    <mergeCell ref="A17:E20"/>
    <mergeCell ref="A4:E4"/>
    <mergeCell ref="A5:E5"/>
  </mergeCells>
  <dataValidations count="2">
    <dataValidation allowBlank="1" showInputMessage="1" showErrorMessage="1" promptTitle="Non-Employee Passenger List" prompt="Any non-employee passenger that is for personal or convenience purposes for a personal agenda will not be approved." sqref="F15:I15"/>
    <dataValidation type="list" allowBlank="1" showInputMessage="1" showErrorMessage="1" promptTitle="City, State" prompt="IF YOUR CITY IS NOT LISTED, CONTACT THE FISCAL OFFICER. " sqref="I8:J8">
      <formula1>$N$181:$N$222</formula1>
    </dataValidation>
  </dataValidations>
  <printOptions horizontalCentered="1"/>
  <pageMargins left="0.16" right="0.24" top="0.45" bottom="0.65" header="0.17" footer="0.3"/>
  <pageSetup fitToHeight="1" fitToWidth="1" horizontalDpi="600" verticalDpi="600" orientation="portrait" scale="85" r:id="rId1"/>
  <headerFooter>
    <oddFooter>&amp;L&amp;"-,Bold"700-002-01-F_Travel Reimbursement&amp;R&amp;"-,Bold"Revised: 04/14/2016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User</dc:creator>
  <cp:keywords/>
  <dc:description/>
  <cp:lastModifiedBy>Christi Allen</cp:lastModifiedBy>
  <cp:lastPrinted>2021-10-26T20:00:12Z</cp:lastPrinted>
  <dcterms:created xsi:type="dcterms:W3CDTF">2010-06-08T19:15:29Z</dcterms:created>
  <dcterms:modified xsi:type="dcterms:W3CDTF">2023-11-15T13:40:47Z</dcterms:modified>
  <cp:category/>
  <cp:version/>
  <cp:contentType/>
  <cp:contentStatus/>
</cp:coreProperties>
</file>